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09ca9d72b246d1a/Desktop/"/>
    </mc:Choice>
  </mc:AlternateContent>
  <xr:revisionPtr revIDLastSave="0" documentId="8_{6DFCD908-0BC8-4F94-B4CB-A84012DC7DC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metrev00" sheetId="1" r:id="rId1"/>
  </sheets>
  <definedNames>
    <definedName name="_Regression_Int" localSheetId="0" hidden="1">1</definedName>
    <definedName name="_xlnm.Print_Area" localSheetId="0">metrev00!$A$3:$K$45</definedName>
    <definedName name="Print_Area_MI">metrev00!#REF!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1" l="1"/>
  <c r="F18" i="1" s="1"/>
  <c r="K35" i="1"/>
  <c r="I38" i="1"/>
  <c r="J38" i="1"/>
  <c r="E31" i="1"/>
  <c r="E30" i="1"/>
  <c r="E29" i="1"/>
  <c r="E22" i="1"/>
  <c r="F19" i="1" l="1"/>
  <c r="F20" i="1" s="1"/>
  <c r="G18" i="1"/>
  <c r="K38" i="1"/>
  <c r="E40" i="1" s="1"/>
  <c r="I18" i="1" s="1"/>
  <c r="J18" i="1" s="1"/>
  <c r="E33" i="1"/>
  <c r="G19" i="1"/>
  <c r="E42" i="1" l="1"/>
  <c r="I20" i="1" s="1"/>
  <c r="E41" i="1"/>
  <c r="I19" i="1" s="1"/>
  <c r="J19" i="1" s="1"/>
  <c r="G20" i="1"/>
  <c r="F22" i="1"/>
  <c r="I22" i="1" l="1"/>
  <c r="E44" i="1"/>
  <c r="J20" i="1"/>
  <c r="J22" i="1" s="1"/>
  <c r="G22" i="1"/>
</calcChain>
</file>

<file path=xl/sharedStrings.xml><?xml version="1.0" encoding="utf-8"?>
<sst xmlns="http://schemas.openxmlformats.org/spreadsheetml/2006/main" count="43" uniqueCount="42">
  <si>
    <t>METAMORA DOWNTOWN DEVELOPMENT AUTHORITY</t>
  </si>
  <si>
    <t>Real and Personal Property</t>
  </si>
  <si>
    <t>1982 Taxable Value (Base Year)</t>
  </si>
  <si>
    <t>Difference in Taxable Value</t>
  </si>
  <si>
    <t>MILLAGE</t>
  </si>
  <si>
    <t>DIFFERENCE IN</t>
  </si>
  <si>
    <t>IND. FACILITIES</t>
  </si>
  <si>
    <t>REVENUE</t>
  </si>
  <si>
    <t>TAXING AUTHORITY</t>
  </si>
  <si>
    <t xml:space="preserve">RATE   </t>
  </si>
  <si>
    <t>TAXABLE VALUE</t>
  </si>
  <si>
    <t>SUBTOTAL</t>
  </si>
  <si>
    <t xml:space="preserve">EXEMPTION CERT. </t>
  </si>
  <si>
    <t>DUE DDA</t>
  </si>
  <si>
    <t>VILLAGE OF METAMORA</t>
  </si>
  <si>
    <t>METAMORA TOWNSHIP</t>
  </si>
  <si>
    <t>LAPEER COUNTY</t>
  </si>
  <si>
    <t>Rate</t>
  </si>
  <si>
    <t>IFT Cert.</t>
  </si>
  <si>
    <t>Difference</t>
  </si>
  <si>
    <t>Number</t>
  </si>
  <si>
    <t>Base Year</t>
  </si>
  <si>
    <t>Total</t>
  </si>
  <si>
    <t>Village</t>
  </si>
  <si>
    <t>Township</t>
  </si>
  <si>
    <t>County</t>
  </si>
  <si>
    <t xml:space="preserve">Village of Metamora </t>
  </si>
  <si>
    <t xml:space="preserve">Metamora Township </t>
  </si>
  <si>
    <t xml:space="preserve">Lapeer County </t>
  </si>
  <si>
    <t>Total DDA Capture from IFT's</t>
  </si>
  <si>
    <t xml:space="preserve"> IFT</t>
  </si>
  <si>
    <t xml:space="preserve">   Total DDA Capture  IFT</t>
  </si>
  <si>
    <t>Taxable Value</t>
  </si>
  <si>
    <t xml:space="preserve">Taxable </t>
  </si>
  <si>
    <t>Value</t>
  </si>
  <si>
    <t>Metamora Products</t>
  </si>
  <si>
    <t>Not capturing 911, senior citizens and mcf renewal per Christa 1/12/11.</t>
  </si>
  <si>
    <t>Taxable Value Ad Valorem Roll</t>
  </si>
  <si>
    <t>11-224</t>
  </si>
  <si>
    <t>DDA Capture IFT</t>
  </si>
  <si>
    <t>IFT CAPTURE WORKSHEET 2021</t>
  </si>
  <si>
    <t>CAPTURED REVENUE FOR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</si>
</sst>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8" formatCode="&quot;$&quot;#,##0.00_);[Red]\(&quot;$&quot;#,##0.00\)"/>
    <numFmt numFmtId="164" formatCode="0.0000000_)"/>
    <numFmt numFmtId="165" formatCode="#,##0.00000_);\(#,##0.00000\)"/>
    <numFmt numFmtId="166" formatCode="#,##0.0000000_);\(#,##0.0000000\)"/>
    <numFmt numFmtId="167" formatCode="&quot;$&quot;#,##0.00"/>
  </numFmts>
  <fonts count="9" x14ac:knownFonts="1">
    <font>
      <sz val="10"/>
      <name val="Courier"/>
    </font>
    <font>
      <sz val="10"/>
      <name val="MS Sans Serif"/>
    </font>
    <font>
      <sz val="10"/>
      <name val="Times New Roman"/>
    </font>
    <font>
      <u/>
      <sz val="10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sz val="10"/>
      <name val="Courier"/>
      <family val="3"/>
    </font>
    <font>
      <b/>
      <sz val="2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7" fontId="0" fillId="0" borderId="0"/>
    <xf numFmtId="8" fontId="1" fillId="0" borderId="0" applyFont="0" applyFill="0" applyBorder="0" applyAlignment="0" applyProtection="0"/>
  </cellStyleXfs>
  <cellXfs count="43">
    <xf numFmtId="7" fontId="0" fillId="0" borderId="0" xfId="0"/>
    <xf numFmtId="7" fontId="2" fillId="0" borderId="0" xfId="0" applyFont="1"/>
    <xf numFmtId="7" fontId="2" fillId="0" borderId="0" xfId="0" applyFont="1" applyAlignment="1">
      <alignment horizontal="centerContinuous"/>
    </xf>
    <xf numFmtId="7" fontId="2" fillId="0" borderId="1" xfId="0" applyFont="1" applyBorder="1"/>
    <xf numFmtId="7" fontId="2" fillId="0" borderId="0" xfId="0" quotePrefix="1" applyFont="1" applyAlignment="1">
      <alignment horizontal="left"/>
    </xf>
    <xf numFmtId="166" fontId="2" fillId="0" borderId="0" xfId="0" applyNumberFormat="1" applyFont="1"/>
    <xf numFmtId="166" fontId="2" fillId="0" borderId="2" xfId="0" applyNumberFormat="1" applyFont="1" applyBorder="1"/>
    <xf numFmtId="7" fontId="2" fillId="0" borderId="2" xfId="0" applyFont="1" applyBorder="1"/>
    <xf numFmtId="8" fontId="2" fillId="0" borderId="2" xfId="1" applyFont="1" applyBorder="1"/>
    <xf numFmtId="39" fontId="2" fillId="0" borderId="0" xfId="0" applyNumberFormat="1" applyFont="1"/>
    <xf numFmtId="7" fontId="2" fillId="0" borderId="0" xfId="0" applyFont="1" applyAlignment="1">
      <alignment horizontal="right"/>
    </xf>
    <xf numFmtId="7" fontId="2" fillId="0" borderId="0" xfId="0" quotePrefix="1" applyFont="1" applyAlignment="1">
      <alignment horizontal="right"/>
    </xf>
    <xf numFmtId="7" fontId="2" fillId="0" borderId="0" xfId="0" quotePrefix="1" applyFont="1" applyAlignment="1">
      <alignment horizontal="center"/>
    </xf>
    <xf numFmtId="7" fontId="2" fillId="0" borderId="0" xfId="0" applyFont="1" applyAlignment="1">
      <alignment horizontal="center"/>
    </xf>
    <xf numFmtId="7" fontId="3" fillId="0" borderId="0" xfId="0" applyFont="1" applyBorder="1" applyAlignment="1">
      <alignment horizontal="right"/>
    </xf>
    <xf numFmtId="166" fontId="2" fillId="0" borderId="1" xfId="0" applyNumberFormat="1" applyFont="1" applyBorder="1"/>
    <xf numFmtId="7" fontId="4" fillId="0" borderId="1" xfId="0" applyFont="1" applyBorder="1"/>
    <xf numFmtId="7" fontId="4" fillId="0" borderId="0" xfId="0" applyFont="1"/>
    <xf numFmtId="167" fontId="2" fillId="0" borderId="0" xfId="0" applyNumberFormat="1" applyFont="1"/>
    <xf numFmtId="7" fontId="2" fillId="0" borderId="0" xfId="0" applyFont="1" applyBorder="1"/>
    <xf numFmtId="167" fontId="2" fillId="0" borderId="0" xfId="0" applyNumberFormat="1" applyFont="1" applyBorder="1"/>
    <xf numFmtId="166" fontId="2" fillId="0" borderId="0" xfId="0" applyNumberFormat="1" applyFont="1" applyBorder="1"/>
    <xf numFmtId="7" fontId="4" fillId="0" borderId="0" xfId="0" applyFont="1" applyBorder="1"/>
    <xf numFmtId="7" fontId="5" fillId="0" borderId="0" xfId="0" applyFont="1"/>
    <xf numFmtId="7" fontId="6" fillId="0" borderId="0" xfId="0" applyFont="1" applyAlignment="1">
      <alignment horizontal="left"/>
    </xf>
    <xf numFmtId="165" fontId="2" fillId="0" borderId="0" xfId="0" applyNumberFormat="1" applyFont="1"/>
    <xf numFmtId="7" fontId="6" fillId="0" borderId="0" xfId="0" applyFont="1"/>
    <xf numFmtId="165" fontId="6" fillId="0" borderId="0" xfId="0" applyNumberFormat="1" applyFont="1"/>
    <xf numFmtId="0" fontId="2" fillId="0" borderId="0" xfId="0" applyNumberFormat="1" applyFont="1"/>
    <xf numFmtId="164" fontId="4" fillId="0" borderId="1" xfId="0" applyNumberFormat="1" applyFont="1" applyBorder="1" applyProtection="1"/>
    <xf numFmtId="7" fontId="2" fillId="0" borderId="0" xfId="0" applyFont="1" applyAlignment="1"/>
    <xf numFmtId="7" fontId="0" fillId="0" borderId="0" xfId="0" applyAlignment="1"/>
    <xf numFmtId="7" fontId="6" fillId="0" borderId="0" xfId="0" applyFont="1" applyAlignment="1">
      <alignment horizontal="center"/>
    </xf>
    <xf numFmtId="166" fontId="6" fillId="0" borderId="0" xfId="0" applyNumberFormat="1" applyFont="1"/>
    <xf numFmtId="164" fontId="6" fillId="0" borderId="0" xfId="0" applyNumberFormat="1" applyFont="1" applyBorder="1" applyProtection="1"/>
    <xf numFmtId="167" fontId="6" fillId="0" borderId="0" xfId="0" applyNumberFormat="1" applyFont="1"/>
    <xf numFmtId="167" fontId="6" fillId="0" borderId="0" xfId="0" applyNumberFormat="1" applyFont="1" applyAlignment="1">
      <alignment horizontal="right"/>
    </xf>
    <xf numFmtId="167" fontId="6" fillId="0" borderId="1" xfId="0" applyNumberFormat="1" applyFont="1" applyBorder="1"/>
    <xf numFmtId="167" fontId="6" fillId="0" borderId="3" xfId="0" applyNumberFormat="1" applyFont="1" applyBorder="1"/>
    <xf numFmtId="7" fontId="6" fillId="0" borderId="0" xfId="0" applyFont="1" applyBorder="1"/>
    <xf numFmtId="7" fontId="6" fillId="0" borderId="1" xfId="0" applyFont="1" applyBorder="1"/>
    <xf numFmtId="7" fontId="7" fillId="0" borderId="0" xfId="0" applyFont="1" applyAlignment="1"/>
    <xf numFmtId="7" fontId="8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>
    <pageSetUpPr fitToPage="1"/>
  </sheetPr>
  <dimension ref="A1:M69"/>
  <sheetViews>
    <sheetView tabSelected="1" zoomScale="75" workbookViewId="0">
      <selection activeCell="E18" sqref="E18"/>
    </sheetView>
  </sheetViews>
  <sheetFormatPr defaultColWidth="9.625" defaultRowHeight="12.75" x14ac:dyDescent="0.2"/>
  <cols>
    <col min="1" max="5" width="15.625" style="1" customWidth="1"/>
    <col min="6" max="6" width="18.75" style="1" customWidth="1"/>
    <col min="7" max="11" width="15.625" style="1" customWidth="1"/>
    <col min="12" max="12" width="14.625" style="1" customWidth="1"/>
    <col min="13" max="13" width="13" style="25" customWidth="1"/>
    <col min="14" max="15" width="13" style="1" customWidth="1"/>
    <col min="16" max="16" width="12.75" style="1" customWidth="1"/>
    <col min="17" max="17" width="8.75" style="1" customWidth="1"/>
    <col min="18" max="18" width="2.625" style="1" customWidth="1"/>
    <col min="19" max="19" width="14.25" style="1" customWidth="1"/>
    <col min="20" max="21" width="13" style="1" customWidth="1"/>
    <col min="22" max="22" width="12.75" style="1" customWidth="1"/>
    <col min="23" max="23" width="12.875" style="1" customWidth="1"/>
    <col min="24" max="24" width="3.875" style="1" customWidth="1"/>
    <col min="25" max="25" width="1.625" style="1" customWidth="1"/>
    <col min="26" max="26" width="12" style="1" customWidth="1"/>
    <col min="27" max="27" width="12.5" style="1" customWidth="1"/>
    <col min="28" max="28" width="16.375" style="1" customWidth="1"/>
    <col min="29" max="29" width="14.5" style="1" customWidth="1"/>
    <col min="30" max="32" width="13" style="1" customWidth="1"/>
    <col min="33" max="16384" width="9.625" style="1"/>
  </cols>
  <sheetData>
    <row r="1" spans="1:12" ht="14.25" x14ac:dyDescent="0.2">
      <c r="A1" s="23"/>
    </row>
    <row r="2" spans="1:12" ht="10.5" customHeight="1" x14ac:dyDescent="0.2">
      <c r="A2" s="17" t="s">
        <v>36</v>
      </c>
    </row>
    <row r="3" spans="1:12" ht="15.75" customHeight="1" x14ac:dyDescent="0.2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</row>
    <row r="4" spans="1:12" s="31" customFormat="1" ht="12.75" customHeight="1" x14ac:dyDescent="0.2">
      <c r="A4" s="30"/>
      <c r="F4" s="41" t="s">
        <v>41</v>
      </c>
    </row>
    <row r="5" spans="1:12" ht="25.5" x14ac:dyDescent="0.35">
      <c r="B5" s="24" t="s">
        <v>37</v>
      </c>
      <c r="F5" s="42"/>
    </row>
    <row r="6" spans="1:12" x14ac:dyDescent="0.2">
      <c r="K6" s="26"/>
    </row>
    <row r="7" spans="1:12" x14ac:dyDescent="0.2">
      <c r="B7" s="1" t="s">
        <v>1</v>
      </c>
      <c r="F7" s="26">
        <v>21058156</v>
      </c>
      <c r="G7" s="26"/>
    </row>
    <row r="9" spans="1:12" x14ac:dyDescent="0.2">
      <c r="B9" s="1" t="s">
        <v>2</v>
      </c>
    </row>
    <row r="11" spans="1:12" x14ac:dyDescent="0.2">
      <c r="B11" s="1" t="s">
        <v>1</v>
      </c>
      <c r="F11" s="3">
        <v>4968362</v>
      </c>
    </row>
    <row r="12" spans="1:12" ht="10.5" customHeight="1" x14ac:dyDescent="0.2"/>
    <row r="13" spans="1:12" x14ac:dyDescent="0.2">
      <c r="C13" s="4" t="s">
        <v>3</v>
      </c>
      <c r="F13" s="1">
        <f>F7-F11</f>
        <v>16089794</v>
      </c>
    </row>
    <row r="15" spans="1:12" x14ac:dyDescent="0.2">
      <c r="E15" s="10" t="s">
        <v>4</v>
      </c>
      <c r="F15" s="10" t="s">
        <v>5</v>
      </c>
      <c r="H15"/>
      <c r="I15" s="12" t="s">
        <v>6</v>
      </c>
      <c r="J15" s="10" t="s">
        <v>7</v>
      </c>
      <c r="K15"/>
    </row>
    <row r="16" spans="1:12" x14ac:dyDescent="0.2">
      <c r="B16" s="1" t="s">
        <v>8</v>
      </c>
      <c r="E16" s="11" t="s">
        <v>9</v>
      </c>
      <c r="F16" s="10" t="s">
        <v>10</v>
      </c>
      <c r="G16" s="10" t="s">
        <v>11</v>
      </c>
      <c r="I16" s="11" t="s">
        <v>12</v>
      </c>
      <c r="J16" s="10" t="s">
        <v>13</v>
      </c>
      <c r="K16"/>
      <c r="L16" s="28"/>
    </row>
    <row r="17" spans="1:13" x14ac:dyDescent="0.2">
      <c r="K17"/>
    </row>
    <row r="18" spans="1:13" x14ac:dyDescent="0.2">
      <c r="B18" s="4" t="s">
        <v>14</v>
      </c>
      <c r="E18" s="33">
        <v>5.16155E-3</v>
      </c>
      <c r="F18" s="1">
        <f>+F13</f>
        <v>16089794</v>
      </c>
      <c r="G18" s="1">
        <f>E18*F18</f>
        <v>83048.276220700005</v>
      </c>
      <c r="I18" s="1">
        <f>E40</f>
        <v>139.674123775</v>
      </c>
      <c r="J18" s="1">
        <f>G18+I18</f>
        <v>83187.950344475001</v>
      </c>
      <c r="K18"/>
      <c r="L18" s="26"/>
      <c r="M18" s="27"/>
    </row>
    <row r="19" spans="1:13" x14ac:dyDescent="0.2">
      <c r="B19" s="1" t="s">
        <v>15</v>
      </c>
      <c r="E19" s="33">
        <v>1.3336000000000001E-3</v>
      </c>
      <c r="F19" s="1">
        <f>+F18</f>
        <v>16089794</v>
      </c>
      <c r="G19" s="1">
        <f>E19*F19</f>
        <v>21457.349278400001</v>
      </c>
      <c r="I19" s="1">
        <f>E41</f>
        <v>36.087882800000003</v>
      </c>
      <c r="J19" s="1">
        <f>G19+I19</f>
        <v>21493.4371612</v>
      </c>
      <c r="K19"/>
      <c r="L19" s="26"/>
    </row>
    <row r="20" spans="1:13" x14ac:dyDescent="0.2">
      <c r="B20" s="1" t="s">
        <v>16</v>
      </c>
      <c r="E20" s="34">
        <v>3.6654000000000001E-3</v>
      </c>
      <c r="F20" s="1">
        <f>+F19</f>
        <v>16089794</v>
      </c>
      <c r="G20" s="1">
        <f>E20*F20</f>
        <v>58975.530927600004</v>
      </c>
      <c r="I20" s="1">
        <f>E42</f>
        <v>99.187556700000002</v>
      </c>
      <c r="J20" s="1">
        <f>G20+I20</f>
        <v>59074.718484300007</v>
      </c>
      <c r="K20"/>
      <c r="L20" s="26"/>
    </row>
    <row r="21" spans="1:13" x14ac:dyDescent="0.2">
      <c r="E21" s="29"/>
      <c r="F21" s="3"/>
      <c r="G21" s="3"/>
      <c r="H21" s="3"/>
      <c r="I21" s="3"/>
      <c r="J21" s="3"/>
      <c r="K21"/>
    </row>
    <row r="22" spans="1:13" ht="13.5" thickBot="1" x14ac:dyDescent="0.25">
      <c r="E22" s="6">
        <f>SUM(E18:E21)</f>
        <v>1.0160550000000001E-2</v>
      </c>
      <c r="F22" s="7">
        <f>F20</f>
        <v>16089794</v>
      </c>
      <c r="G22" s="8">
        <f>SUM(G18:G21)</f>
        <v>163481.15642670001</v>
      </c>
      <c r="H22" s="7"/>
      <c r="I22" s="7">
        <f>SUM(I18:I21)</f>
        <v>274.949563275</v>
      </c>
      <c r="J22" s="7">
        <f>SUM(J18:J21)+0.01</f>
        <v>163756.11598997502</v>
      </c>
      <c r="K22" s="18"/>
    </row>
    <row r="23" spans="1:13" ht="13.5" thickTop="1" x14ac:dyDescent="0.2">
      <c r="E23" s="9"/>
      <c r="K23" s="18"/>
    </row>
    <row r="24" spans="1:13" s="31" customFormat="1" x14ac:dyDescent="0.2">
      <c r="A24" s="13"/>
    </row>
    <row r="25" spans="1:13" s="31" customFormat="1" x14ac:dyDescent="0.2">
      <c r="A25" s="32"/>
      <c r="F25" s="31" t="s">
        <v>40</v>
      </c>
    </row>
    <row r="26" spans="1:13" x14ac:dyDescent="0.2">
      <c r="B26" s="4"/>
      <c r="E26" s="9"/>
      <c r="K26" s="18"/>
    </row>
    <row r="27" spans="1:13" x14ac:dyDescent="0.2">
      <c r="A27" s="16" t="s">
        <v>30</v>
      </c>
      <c r="E27" s="14" t="s">
        <v>17</v>
      </c>
    </row>
    <row r="29" spans="1:13" x14ac:dyDescent="0.2">
      <c r="A29" s="1" t="s">
        <v>26</v>
      </c>
      <c r="E29" s="5">
        <f>+E18/2</f>
        <v>2.580775E-3</v>
      </c>
      <c r="G29" s="10" t="s">
        <v>18</v>
      </c>
      <c r="I29" s="10" t="s">
        <v>32</v>
      </c>
      <c r="J29" s="13" t="s">
        <v>33</v>
      </c>
      <c r="K29" s="18" t="s">
        <v>19</v>
      </c>
    </row>
    <row r="30" spans="1:13" x14ac:dyDescent="0.2">
      <c r="A30" s="1" t="s">
        <v>27</v>
      </c>
      <c r="E30" s="5">
        <f>E19/2</f>
        <v>6.6680000000000005E-4</v>
      </c>
      <c r="G30" s="10" t="s">
        <v>20</v>
      </c>
      <c r="I30" s="10" t="s">
        <v>21</v>
      </c>
      <c r="J30" s="13" t="s">
        <v>34</v>
      </c>
      <c r="K30" s="18"/>
      <c r="M30" s="27"/>
    </row>
    <row r="31" spans="1:13" x14ac:dyDescent="0.2">
      <c r="A31" s="1" t="s">
        <v>28</v>
      </c>
      <c r="E31" s="5">
        <f>+E20/2</f>
        <v>1.8327E-3</v>
      </c>
      <c r="G31" s="10"/>
      <c r="I31" s="19"/>
      <c r="J31" s="19"/>
      <c r="K31" s="19"/>
    </row>
    <row r="32" spans="1:13" x14ac:dyDescent="0.2">
      <c r="E32" s="15"/>
      <c r="G32" s="10"/>
      <c r="I32" s="19"/>
      <c r="J32" s="39"/>
      <c r="K32" s="39"/>
    </row>
    <row r="33" spans="1:11" x14ac:dyDescent="0.2">
      <c r="D33" s="1" t="s">
        <v>22</v>
      </c>
      <c r="E33" s="5">
        <f>SUM(E29:E32)</f>
        <v>5.0802750000000004E-3</v>
      </c>
      <c r="G33" s="10"/>
      <c r="I33" s="19"/>
      <c r="J33" s="39"/>
      <c r="K33" s="39"/>
    </row>
    <row r="34" spans="1:11" x14ac:dyDescent="0.2">
      <c r="G34" s="10"/>
      <c r="I34" s="19"/>
      <c r="J34" s="39"/>
      <c r="K34" s="39"/>
    </row>
    <row r="35" spans="1:11" x14ac:dyDescent="0.2">
      <c r="G35" s="10" t="s">
        <v>38</v>
      </c>
      <c r="H35" s="1" t="s">
        <v>35</v>
      </c>
      <c r="I35" s="19"/>
      <c r="J35" s="39">
        <v>54121</v>
      </c>
      <c r="K35" s="39">
        <f>J35-I35</f>
        <v>54121</v>
      </c>
    </row>
    <row r="36" spans="1:11" x14ac:dyDescent="0.2">
      <c r="G36" s="10"/>
      <c r="I36" s="3"/>
      <c r="J36" s="16"/>
      <c r="K36" s="40"/>
    </row>
    <row r="37" spans="1:11" x14ac:dyDescent="0.2">
      <c r="A37" s="17" t="s">
        <v>39</v>
      </c>
      <c r="J37" s="17"/>
      <c r="K37" s="26"/>
    </row>
    <row r="38" spans="1:11" x14ac:dyDescent="0.2">
      <c r="A38" s="17"/>
      <c r="G38" s="26" t="s">
        <v>29</v>
      </c>
      <c r="H38" s="26"/>
      <c r="I38" s="1">
        <f>SUM(I31:I36)</f>
        <v>0</v>
      </c>
      <c r="J38" s="26">
        <f>SUM(J29:J36)</f>
        <v>54121</v>
      </c>
      <c r="K38" s="26">
        <f>SUM(K29:K36)</f>
        <v>54121</v>
      </c>
    </row>
    <row r="39" spans="1:11" x14ac:dyDescent="0.2">
      <c r="A39" s="17"/>
      <c r="K39" s="26"/>
    </row>
    <row r="40" spans="1:11" x14ac:dyDescent="0.2">
      <c r="A40" s="1" t="s">
        <v>23</v>
      </c>
      <c r="E40" s="35">
        <f>K38*E29</f>
        <v>139.674123775</v>
      </c>
    </row>
    <row r="41" spans="1:11" x14ac:dyDescent="0.2">
      <c r="A41" s="1" t="s">
        <v>24</v>
      </c>
      <c r="E41" s="35">
        <f>K38*E30</f>
        <v>36.087882800000003</v>
      </c>
    </row>
    <row r="42" spans="1:11" x14ac:dyDescent="0.2">
      <c r="A42" s="1" t="s">
        <v>25</v>
      </c>
      <c r="E42" s="36">
        <f>K38*E31</f>
        <v>99.187556700000002</v>
      </c>
    </row>
    <row r="43" spans="1:11" x14ac:dyDescent="0.2">
      <c r="E43" s="37"/>
    </row>
    <row r="44" spans="1:11" ht="13.5" thickBot="1" x14ac:dyDescent="0.25">
      <c r="A44" s="17" t="s">
        <v>31</v>
      </c>
      <c r="E44" s="38">
        <f>SUM(E40:E43)</f>
        <v>274.949563275</v>
      </c>
    </row>
    <row r="45" spans="1:11" ht="13.5" thickTop="1" x14ac:dyDescent="0.2">
      <c r="E45" s="17"/>
    </row>
    <row r="46" spans="1:11" x14ac:dyDescent="0.2">
      <c r="E46" s="18"/>
    </row>
    <row r="52" spans="1:11" x14ac:dyDescent="0.2">
      <c r="A52" s="22"/>
      <c r="E52" s="14"/>
    </row>
    <row r="54" spans="1:11" x14ac:dyDescent="0.2">
      <c r="E54" s="5"/>
    </row>
    <row r="55" spans="1:11" x14ac:dyDescent="0.2">
      <c r="E55" s="5"/>
    </row>
    <row r="56" spans="1:11" x14ac:dyDescent="0.2">
      <c r="E56" s="5"/>
    </row>
    <row r="57" spans="1:11" x14ac:dyDescent="0.2">
      <c r="E57" s="5"/>
    </row>
    <row r="58" spans="1:11" x14ac:dyDescent="0.2">
      <c r="E58" s="5"/>
    </row>
    <row r="59" spans="1:11" x14ac:dyDescent="0.2">
      <c r="E59" s="21"/>
    </row>
    <row r="60" spans="1:11" x14ac:dyDescent="0.2">
      <c r="E60" s="5"/>
    </row>
    <row r="61" spans="1:11" x14ac:dyDescent="0.2">
      <c r="I61" s="19"/>
    </row>
    <row r="62" spans="1:11" x14ac:dyDescent="0.2">
      <c r="A62" s="17"/>
      <c r="K62" s="18"/>
    </row>
    <row r="63" spans="1:11" x14ac:dyDescent="0.2">
      <c r="E63" s="18"/>
      <c r="K63" s="18"/>
    </row>
    <row r="64" spans="1:11" x14ac:dyDescent="0.2">
      <c r="E64" s="18"/>
      <c r="K64" s="18"/>
    </row>
    <row r="65" spans="1:11" x14ac:dyDescent="0.2">
      <c r="E65" s="18"/>
      <c r="K65" s="18"/>
    </row>
    <row r="66" spans="1:11" x14ac:dyDescent="0.2">
      <c r="E66" s="18"/>
      <c r="K66" s="18"/>
    </row>
    <row r="67" spans="1:11" x14ac:dyDescent="0.2">
      <c r="E67" s="18"/>
      <c r="K67" s="20"/>
    </row>
    <row r="68" spans="1:11" x14ac:dyDescent="0.2">
      <c r="E68" s="20"/>
      <c r="G68" s="17"/>
      <c r="K68" s="18"/>
    </row>
    <row r="69" spans="1:11" x14ac:dyDescent="0.2">
      <c r="A69" s="17"/>
      <c r="E69" s="18"/>
    </row>
  </sheetData>
  <phoneticPr fontId="0" type="noConversion"/>
  <printOptions gridLines="1" gridLinesSet="0"/>
  <pageMargins left="0.28000000000000003" right="0" top="0.5" bottom="0.5" header="0.5" footer="0.5"/>
  <pageSetup scale="78" orientation="landscape" r:id="rId1"/>
  <headerFooter alignWithMargins="0">
    <oddFooter>&amp;R&amp;6&amp;F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metrev00</vt:lpstr>
      <vt:lpstr>metrev00!Print_Area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System2</dc:creator>
  <cp:lastModifiedBy>villageof metamora</cp:lastModifiedBy>
  <cp:lastPrinted>2021-06-08T18:13:56Z</cp:lastPrinted>
  <dcterms:created xsi:type="dcterms:W3CDTF">1998-01-14T20:12:33Z</dcterms:created>
  <dcterms:modified xsi:type="dcterms:W3CDTF">2022-05-04T18:13:42Z</dcterms:modified>
</cp:coreProperties>
</file>